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Obec Tučapy\2019\Dotace\2020\JMK\Vybavení MŠ\"/>
    </mc:Choice>
  </mc:AlternateContent>
  <xr:revisionPtr revIDLastSave="0" documentId="13_ncr:1_{08E0F46D-F10D-4BFF-8B01-B4F505DEE1C6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Rozpočet PRV" sheetId="1" r:id="rId1"/>
    <sheet name="List2" sheetId="2" r:id="rId2"/>
    <sheet name="List3" sheetId="3" r:id="rId3"/>
  </sheets>
  <definedNames>
    <definedName name="_xlnm.Print_Area" localSheetId="0">'Rozpočet PRV'!$A$1:$H$48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G23" i="1"/>
  <c r="G18" i="1"/>
  <c r="G16" i="1"/>
  <c r="G12" i="1"/>
  <c r="H18" i="1" l="1"/>
  <c r="H12" i="1"/>
  <c r="H16" i="1"/>
  <c r="H23" i="1"/>
  <c r="E23" i="1"/>
  <c r="E18" i="1"/>
  <c r="E16" i="1"/>
  <c r="E12" i="1"/>
  <c r="H41" i="1"/>
  <c r="E41" i="1"/>
  <c r="H40" i="1"/>
  <c r="E40" i="1"/>
  <c r="E29" i="1" s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8" i="1"/>
  <c r="E28" i="1"/>
  <c r="H27" i="1"/>
  <c r="E27" i="1"/>
  <c r="H26" i="1"/>
  <c r="E26" i="1"/>
  <c r="H25" i="1"/>
  <c r="E25" i="1"/>
  <c r="H24" i="1"/>
  <c r="E24" i="1"/>
  <c r="H22" i="1"/>
  <c r="E22" i="1"/>
  <c r="H21" i="1"/>
  <c r="E21" i="1"/>
  <c r="H20" i="1"/>
  <c r="E20" i="1"/>
  <c r="H19" i="1"/>
  <c r="E19" i="1"/>
  <c r="H17" i="1"/>
  <c r="E17" i="1"/>
  <c r="H15" i="1"/>
  <c r="E15" i="1"/>
  <c r="H14" i="1"/>
  <c r="E14" i="1"/>
  <c r="H13" i="1"/>
  <c r="E13" i="1"/>
  <c r="E42" i="1" l="1"/>
  <c r="H29" i="1"/>
  <c r="H42" i="1" s="1"/>
  <c r="H11" i="1" l="1"/>
  <c r="H48" i="1"/>
  <c r="H47" i="1" l="1"/>
  <c r="E46" i="1"/>
  <c r="E45" i="1"/>
  <c r="E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Gothard Zdeněk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Gothard Zdeněk:</t>
        </r>
        <r>
          <rPr>
            <sz val="9"/>
            <color indexed="81"/>
            <rFont val="Tahoma"/>
            <charset val="1"/>
          </rPr>
          <t xml:space="preserve">
Druh nákladů rozpočtu</t>
        </r>
      </text>
    </comment>
    <comment ref="B45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
"jiné dotace" - další poskytnutá dotace, která není poskynuta KrÚ JMK.</t>
        </r>
      </text>
    </comment>
  </commentList>
</comments>
</file>

<file path=xl/sharedStrings.xml><?xml version="1.0" encoding="utf-8"?>
<sst xmlns="http://schemas.openxmlformats.org/spreadsheetml/2006/main" count="63" uniqueCount="57">
  <si>
    <t>Název akce</t>
  </si>
  <si>
    <t>Doba realizace akce/termín konání akce</t>
  </si>
  <si>
    <t>Celkový rozpočet</t>
  </si>
  <si>
    <t>Úhrada z dotace JMK</t>
  </si>
  <si>
    <t>Počet jednotek</t>
  </si>
  <si>
    <t>Jednotková cena</t>
  </si>
  <si>
    <t xml:space="preserve">z toho </t>
  </si>
  <si>
    <t xml:space="preserve">Další zdroje financování akce </t>
  </si>
  <si>
    <t xml:space="preserve">vlastní prostředky žadatele </t>
  </si>
  <si>
    <t>příspěvky od sponzorů, dary</t>
  </si>
  <si>
    <t>jiná dotace</t>
  </si>
  <si>
    <t>Požadovaná dotace</t>
  </si>
  <si>
    <t xml:space="preserve">Celkové výdaje </t>
  </si>
  <si>
    <t xml:space="preserve">Celkové výdaje akce </t>
  </si>
  <si>
    <t>Žadatel, IČ</t>
  </si>
  <si>
    <t>Formátování buněk je nastaveno na automatické sčítání položek!!</t>
  </si>
  <si>
    <r>
      <t xml:space="preserve">Vyplňujte buňky postupně: </t>
    </r>
    <r>
      <rPr>
        <sz val="11"/>
        <color theme="1"/>
        <rFont val="Calibri"/>
        <family val="2"/>
        <charset val="238"/>
        <scheme val="minor"/>
      </rPr>
      <t>druh výdajů, počet jednotek, jednotková cena (celkové výdaje se sečtou automaticky)</t>
    </r>
  </si>
  <si>
    <r>
      <t>Další zdroje financování akce:</t>
    </r>
    <r>
      <rPr>
        <sz val="12"/>
        <color theme="1"/>
        <rFont val="Calibri"/>
        <family val="2"/>
        <charset val="238"/>
        <scheme val="minor"/>
      </rPr>
      <t xml:space="preserve"> uveďte podíl Vašich vlastních prostředků na realizovanou akci;
 jiná dotace - pokud je čerpána dotace na akci i z jiných dotačních programů/fondů</t>
    </r>
  </si>
  <si>
    <t>Tabulku vytisknětě (CTRL - P), je přednastaveno na vytištění pouze tabulky rozpočtu, poznámky vytištěny nebudou.</t>
  </si>
  <si>
    <t xml:space="preserve">Druh výdajů rozpočtu </t>
  </si>
  <si>
    <t>Celkem výdaje akce</t>
  </si>
  <si>
    <r>
      <t xml:space="preserve">Celková výše požadované dotace  JMK </t>
    </r>
    <r>
      <rPr>
        <i/>
        <sz val="10"/>
        <color theme="1"/>
        <rFont val="Calibri"/>
        <family val="2"/>
        <charset val="238"/>
        <scheme val="minor"/>
      </rPr>
      <t>(zaokruhleno na tisíce dolů)</t>
    </r>
  </si>
  <si>
    <t>ROZPOČET AKCE - Podpora rozvoje venkova JMK 2020</t>
  </si>
  <si>
    <r>
      <t xml:space="preserve">Dále uveďte požadovanou částku dotace </t>
    </r>
    <r>
      <rPr>
        <sz val="11"/>
        <color theme="1"/>
        <rFont val="Calibri"/>
        <family val="2"/>
        <charset val="238"/>
        <scheme val="minor"/>
      </rPr>
      <t xml:space="preserve">(doplňujte pouze </t>
    </r>
    <r>
      <rPr>
        <b/>
        <sz val="11"/>
        <color theme="1"/>
        <rFont val="Calibri"/>
        <family val="2"/>
        <charset val="238"/>
        <scheme val="minor"/>
      </rPr>
      <t xml:space="preserve">počet jednotek </t>
    </r>
    <r>
      <rPr>
        <sz val="11"/>
        <color theme="1"/>
        <rFont val="Calibri"/>
        <family val="2"/>
        <charset val="238"/>
        <scheme val="minor"/>
      </rPr>
      <t xml:space="preserve">a </t>
    </r>
    <r>
      <rPr>
        <b/>
        <sz val="11"/>
        <color theme="1"/>
        <rFont val="Calibri"/>
        <family val="2"/>
        <charset val="238"/>
        <scheme val="minor"/>
      </rPr>
      <t>jednotková cena - celkové výdaje se automaticky spočítají</t>
    </r>
    <r>
      <rPr>
        <sz val="11"/>
        <color theme="1"/>
        <rFont val="Calibri"/>
        <family val="2"/>
        <charset val="238"/>
        <scheme val="minor"/>
      </rPr>
      <t>)</t>
    </r>
  </si>
  <si>
    <t>vlastní prostředky/jiná dotace/dary uveďte ve formátu např. POČET JEDNOTEK = 1, JEDNOTKOVÁ CENA = 25 000</t>
  </si>
  <si>
    <t>Neinvestiční náklady</t>
  </si>
  <si>
    <t>razitko - podpis</t>
  </si>
  <si>
    <t>obec Tučapy 00373583</t>
  </si>
  <si>
    <t>Věšák na bundy</t>
  </si>
  <si>
    <t>Nástěnka</t>
  </si>
  <si>
    <t>Šatní skříň</t>
  </si>
  <si>
    <t>Šatna pro děti</t>
  </si>
  <si>
    <t>Sestava šatních skříněk pro 25 dětí (kpl)</t>
  </si>
  <si>
    <t>Šatna pedagogů</t>
  </si>
  <si>
    <t>Sklad lůžek a lůžkovin</t>
  </si>
  <si>
    <t>Matrace</t>
  </si>
  <si>
    <t>Vozík na postýlky</t>
  </si>
  <si>
    <t>Skříň na lůžkoviny</t>
  </si>
  <si>
    <t>Stůl pro pedagogy</t>
  </si>
  <si>
    <t>Kontejner se zásuvkami</t>
  </si>
  <si>
    <t>Kancelářská židle</t>
  </si>
  <si>
    <t>Skříňky, skříňkové sestavy, úložné boxy (kpl)</t>
  </si>
  <si>
    <t>Dětská kuchyňka</t>
  </si>
  <si>
    <t>Sedací polštář</t>
  </si>
  <si>
    <t>Sedací vak</t>
  </si>
  <si>
    <t>Koberec do herní plochy</t>
  </si>
  <si>
    <t>Kancelář pedagogů</t>
  </si>
  <si>
    <t>Židle</t>
  </si>
  <si>
    <t>Postýlka</t>
  </si>
  <si>
    <t>Stoly (kpl)</t>
  </si>
  <si>
    <t>Sestava kancelářských skříní (kpl)</t>
  </si>
  <si>
    <t>Stoly pro děti (kpl)</t>
  </si>
  <si>
    <t>Židlička pro děti</t>
  </si>
  <si>
    <t>Zakázkový prvek - bludiště (kpl)</t>
  </si>
  <si>
    <t>Zakázkový prvek - strom (kpl)</t>
  </si>
  <si>
    <t>1.4.2020 - 30.8.2020</t>
  </si>
  <si>
    <t>Vybavení přístavby mateřské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</si>
</sst>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č-405]_-;\-* #,##0.00\ [$Kč-405]_-;_-* &quot;-&quot;??\ [$Kč-405]_-;_-@_-"/>
    <numFmt numFmtId="165" formatCode="_-* #,##0\ [$Kč-405]_-;\-* #,##0\ [$Kč-405]_-;_-* &quot;-&quot;\ [$Kč-405]_-;_-@_-"/>
    <numFmt numFmtId="166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Times New Roman"/>
      <family val="1"/>
      <charset val="238"/>
    </font>
    <font>
      <i/>
      <sz val="10"/>
      <color rgb="FFFF0000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8" xfId="0" applyFont="1" applyBorder="1" applyProtection="1">
      <protection locked="0"/>
    </xf>
    <xf numFmtId="165" fontId="0" fillId="0" borderId="12" xfId="0" applyNumberFormat="1" applyFont="1" applyBorder="1" applyProtection="1">
      <protection locked="0"/>
    </xf>
    <xf numFmtId="165" fontId="0" fillId="0" borderId="3" xfId="0" applyNumberFormat="1" applyFont="1" applyBorder="1" applyProtection="1">
      <protection locked="0"/>
    </xf>
    <xf numFmtId="166" fontId="0" fillId="2" borderId="12" xfId="0" applyNumberFormat="1" applyFill="1" applyBorder="1" applyProtection="1">
      <protection locked="0"/>
    </xf>
    <xf numFmtId="0" fontId="0" fillId="0" borderId="28" xfId="0" applyFont="1" applyBorder="1" applyProtection="1">
      <protection locked="0"/>
    </xf>
    <xf numFmtId="0" fontId="0" fillId="2" borderId="28" xfId="0" applyFill="1" applyBorder="1" applyProtection="1">
      <protection locked="0"/>
    </xf>
    <xf numFmtId="164" fontId="2" fillId="5" borderId="1" xfId="0" applyNumberFormat="1" applyFont="1" applyFill="1" applyBorder="1" applyAlignment="1" applyProtection="1">
      <alignment vertical="center"/>
      <protection hidden="1"/>
    </xf>
    <xf numFmtId="0" fontId="0" fillId="0" borderId="0" xfId="0" applyProtection="1"/>
    <xf numFmtId="0" fontId="0" fillId="0" borderId="0" xfId="0" applyBorder="1" applyProtection="1"/>
    <xf numFmtId="164" fontId="2" fillId="6" borderId="1" xfId="0" applyNumberFormat="1" applyFont="1" applyFill="1" applyBorder="1" applyAlignment="1" applyProtection="1">
      <alignment vertical="center" wrapText="1"/>
    </xf>
    <xf numFmtId="164" fontId="0" fillId="0" borderId="24" xfId="0" applyNumberFormat="1" applyFont="1" applyBorder="1" applyProtection="1"/>
    <xf numFmtId="0" fontId="1" fillId="0" borderId="0" xfId="0" applyFont="1" applyFill="1" applyBorder="1" applyProtection="1"/>
    <xf numFmtId="0" fontId="0" fillId="0" borderId="0" xfId="0" applyFill="1" applyBorder="1" applyProtection="1"/>
    <xf numFmtId="164" fontId="2" fillId="3" borderId="1" xfId="0" applyNumberFormat="1" applyFont="1" applyFill="1" applyBorder="1" applyAlignment="1" applyProtection="1">
      <alignment vertical="center"/>
      <protection hidden="1"/>
    </xf>
    <xf numFmtId="0" fontId="11" fillId="0" borderId="17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166" fontId="0" fillId="0" borderId="8" xfId="0" applyNumberFormat="1" applyBorder="1" applyProtection="1"/>
    <xf numFmtId="0" fontId="11" fillId="0" borderId="19" xfId="0" applyFont="1" applyBorder="1" applyAlignment="1" applyProtection="1">
      <alignment vertical="center"/>
    </xf>
    <xf numFmtId="164" fontId="1" fillId="5" borderId="1" xfId="0" applyNumberFormat="1" applyFont="1" applyFill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0" fontId="11" fillId="0" borderId="18" xfId="0" applyFont="1" applyBorder="1" applyAlignment="1" applyProtection="1">
      <alignment vertical="center"/>
    </xf>
    <xf numFmtId="166" fontId="0" fillId="0" borderId="9" xfId="0" applyNumberFormat="1" applyBorder="1" applyProtection="1"/>
    <xf numFmtId="0" fontId="11" fillId="0" borderId="4" xfId="0" applyFont="1" applyBorder="1" applyAlignment="1" applyProtection="1">
      <alignment vertical="center"/>
    </xf>
    <xf numFmtId="0" fontId="4" fillId="0" borderId="0" xfId="0" applyFont="1" applyProtection="1"/>
    <xf numFmtId="0" fontId="6" fillId="0" borderId="0" xfId="0" applyFont="1" applyProtection="1"/>
    <xf numFmtId="0" fontId="5" fillId="0" borderId="0" xfId="0" applyFont="1" applyProtection="1"/>
    <xf numFmtId="0" fontId="10" fillId="3" borderId="26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23" xfId="0" applyFont="1" applyFill="1" applyBorder="1" applyAlignment="1">
      <alignment horizontal="left" vertical="center"/>
    </xf>
    <xf numFmtId="0" fontId="1" fillId="3" borderId="26" xfId="0" applyFont="1" applyFill="1" applyBorder="1"/>
    <xf numFmtId="0" fontId="0" fillId="3" borderId="0" xfId="0" applyFill="1"/>
    <xf numFmtId="0" fontId="0" fillId="3" borderId="23" xfId="0" applyFill="1" applyBorder="1"/>
    <xf numFmtId="0" fontId="0" fillId="3" borderId="26" xfId="0" applyFill="1" applyBorder="1"/>
    <xf numFmtId="164" fontId="1" fillId="0" borderId="24" xfId="0" applyNumberFormat="1" applyFont="1" applyBorder="1" applyProtection="1"/>
    <xf numFmtId="0" fontId="0" fillId="0" borderId="17" xfId="0" applyFon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4" fontId="1" fillId="0" borderId="37" xfId="0" applyNumberFormat="1" applyFont="1" applyBorder="1" applyProtection="1"/>
    <xf numFmtId="0" fontId="0" fillId="2" borderId="17" xfId="0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164" fontId="0" fillId="0" borderId="37" xfId="0" applyNumberFormat="1" applyFont="1" applyBorder="1" applyProtection="1"/>
    <xf numFmtId="0" fontId="0" fillId="0" borderId="19" xfId="0" applyFont="1" applyBorder="1" applyProtection="1">
      <protection locked="0"/>
    </xf>
    <xf numFmtId="165" fontId="0" fillId="0" borderId="4" xfId="0" applyNumberFormat="1" applyFont="1" applyBorder="1" applyProtection="1">
      <protection locked="0"/>
    </xf>
    <xf numFmtId="164" fontId="0" fillId="0" borderId="42" xfId="0" applyNumberFormat="1" applyFont="1" applyBorder="1" applyProtection="1"/>
    <xf numFmtId="0" fontId="0" fillId="2" borderId="41" xfId="0" applyFill="1" applyBorder="1" applyProtection="1">
      <protection locked="0"/>
    </xf>
    <xf numFmtId="166" fontId="0" fillId="2" borderId="43" xfId="0" applyNumberFormat="1" applyFill="1" applyBorder="1" applyProtection="1">
      <protection locked="0"/>
    </xf>
    <xf numFmtId="0" fontId="0" fillId="0" borderId="39" xfId="0" applyFont="1" applyBorder="1" applyAlignment="1" applyProtection="1">
      <alignment horizontal="left" indent="1"/>
      <protection locked="0"/>
    </xf>
    <xf numFmtId="0" fontId="0" fillId="0" borderId="40" xfId="0" applyFont="1" applyBorder="1" applyAlignment="1" applyProtection="1">
      <alignment horizontal="left" indent="1"/>
      <protection locked="0"/>
    </xf>
    <xf numFmtId="0" fontId="0" fillId="0" borderId="38" xfId="0" applyFont="1" applyBorder="1" applyAlignment="1" applyProtection="1">
      <alignment horizontal="left" indent="1"/>
      <protection locked="0"/>
    </xf>
    <xf numFmtId="0" fontId="0" fillId="0" borderId="31" xfId="0" applyFont="1" applyBorder="1" applyAlignment="1" applyProtection="1">
      <alignment horizontal="left" indent="1"/>
      <protection locked="0"/>
    </xf>
    <xf numFmtId="0" fontId="0" fillId="0" borderId="28" xfId="0" applyFont="1" applyBorder="1" applyAlignment="1" applyProtection="1">
      <alignment horizontal="left" indent="1"/>
      <protection locked="0"/>
    </xf>
    <xf numFmtId="0" fontId="0" fillId="0" borderId="41" xfId="0" applyFont="1" applyBorder="1" applyAlignment="1" applyProtection="1">
      <alignment horizontal="left" indent="1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1" fillId="4" borderId="11" xfId="0" applyFont="1" applyFill="1" applyBorder="1" applyAlignment="1" applyProtection="1">
      <alignment horizontal="left" vertical="center"/>
    </xf>
    <xf numFmtId="0" fontId="1" fillId="4" borderId="5" xfId="0" applyFont="1" applyFill="1" applyBorder="1" applyAlignment="1" applyProtection="1">
      <alignment horizontal="left" vertical="center"/>
    </xf>
    <xf numFmtId="0" fontId="1" fillId="4" borderId="10" xfId="0" applyFont="1" applyFill="1" applyBorder="1" applyAlignment="1" applyProtection="1">
      <alignment horizontal="left" vertical="center"/>
    </xf>
    <xf numFmtId="0" fontId="2" fillId="4" borderId="13" xfId="0" applyFont="1" applyFill="1" applyBorder="1" applyAlignment="1" applyProtection="1">
      <alignment horizontal="right" vertical="center" indent="1"/>
    </xf>
    <xf numFmtId="0" fontId="2" fillId="4" borderId="14" xfId="0" applyFont="1" applyFill="1" applyBorder="1" applyAlignment="1" applyProtection="1">
      <alignment horizontal="right" vertical="center" indent="1"/>
    </xf>
    <xf numFmtId="0" fontId="10" fillId="3" borderId="25" xfId="0" applyFont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 applyProtection="1">
      <alignment horizontal="left" vertical="center" wrapText="1"/>
    </xf>
    <xf numFmtId="0" fontId="10" fillId="3" borderId="20" xfId="0" applyFont="1" applyFill="1" applyBorder="1" applyAlignment="1" applyProtection="1">
      <alignment horizontal="lef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10" fillId="3" borderId="15" xfId="0" applyFont="1" applyFill="1" applyBorder="1" applyAlignment="1" applyProtection="1">
      <alignment horizontal="left" vertical="center" wrapText="1"/>
    </xf>
    <xf numFmtId="0" fontId="10" fillId="3" borderId="21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37" xfId="0" applyFont="1" applyBorder="1" applyAlignment="1" applyProtection="1">
      <alignment horizontal="left"/>
      <protection locked="0"/>
    </xf>
    <xf numFmtId="0" fontId="2" fillId="3" borderId="25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35" xfId="0" applyFont="1" applyFill="1" applyBorder="1" applyAlignment="1" applyProtection="1">
      <alignment horizontal="center" vertical="center" wrapText="1"/>
    </xf>
    <xf numFmtId="0" fontId="12" fillId="3" borderId="26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4" borderId="19" xfId="0" applyFont="1" applyFill="1" applyBorder="1" applyAlignment="1" applyProtection="1">
      <alignment horizontal="left" vertical="center" indent="1"/>
    </xf>
    <xf numFmtId="0" fontId="2" fillId="4" borderId="29" xfId="0" applyFont="1" applyFill="1" applyBorder="1" applyAlignment="1" applyProtection="1">
      <alignment horizontal="left" vertical="center" indent="1"/>
    </xf>
    <xf numFmtId="0" fontId="9" fillId="2" borderId="4" xfId="0" applyFont="1" applyFill="1" applyBorder="1" applyAlignment="1" applyProtection="1">
      <alignment horizontal="left" vertical="center" indent="1"/>
      <protection locked="0"/>
    </xf>
    <xf numFmtId="0" fontId="9" fillId="2" borderId="8" xfId="0" applyFont="1" applyFill="1" applyBorder="1" applyAlignment="1" applyProtection="1">
      <alignment horizontal="left" vertical="center" indent="1"/>
      <protection locked="0"/>
    </xf>
    <xf numFmtId="0" fontId="1" fillId="4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3" borderId="23" xfId="0" applyFont="1" applyFill="1" applyBorder="1" applyAlignment="1">
      <alignment horizontal="left" wrapText="1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left" vertical="center" indent="1"/>
    </xf>
    <xf numFmtId="0" fontId="2" fillId="4" borderId="30" xfId="0" applyFont="1" applyFill="1" applyBorder="1" applyAlignment="1" applyProtection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indent="1"/>
      <protection locked="0"/>
    </xf>
    <xf numFmtId="0" fontId="9" fillId="2" borderId="12" xfId="0" applyFont="1" applyFill="1" applyBorder="1" applyAlignment="1" applyProtection="1">
      <alignment horizontal="left" vertical="center" indent="1"/>
      <protection locked="0"/>
    </xf>
    <xf numFmtId="0" fontId="9" fillId="2" borderId="9" xfId="0" applyFont="1" applyFill="1" applyBorder="1" applyAlignment="1" applyProtection="1">
      <alignment horizontal="left" vertical="center" indent="1"/>
      <protection locked="0"/>
    </xf>
    <xf numFmtId="0" fontId="2" fillId="4" borderId="18" xfId="0" applyFont="1" applyFill="1" applyBorder="1" applyAlignment="1" applyProtection="1">
      <alignment horizontal="left" vertical="center" indent="1"/>
    </xf>
    <xf numFmtId="0" fontId="2" fillId="4" borderId="16" xfId="0" applyFont="1" applyFill="1" applyBorder="1" applyAlignment="1" applyProtection="1">
      <alignment horizontal="left" vertical="center" indent="1"/>
    </xf>
    <xf numFmtId="0" fontId="2" fillId="2" borderId="16" xfId="0" applyFont="1" applyFill="1" applyBorder="1" applyAlignment="1" applyProtection="1">
      <alignment horizontal="left" vertical="center" indent="1"/>
      <protection locked="0"/>
    </xf>
    <xf numFmtId="0" fontId="2" fillId="2" borderId="32" xfId="0" applyFont="1" applyFill="1" applyBorder="1" applyAlignment="1" applyProtection="1">
      <alignment horizontal="left" vertical="center" indent="1"/>
      <protection locked="0"/>
    </xf>
    <xf numFmtId="0" fontId="2" fillId="2" borderId="31" xfId="0" applyFont="1" applyFill="1" applyBorder="1" applyAlignment="1" applyProtection="1">
      <alignment horizontal="left" vertical="center" indent="1"/>
      <protection locked="0"/>
    </xf>
    <xf numFmtId="0" fontId="1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left" vertical="center"/>
    </xf>
    <xf numFmtId="0" fontId="1" fillId="4" borderId="6" xfId="0" applyFont="1" applyFill="1" applyBorder="1" applyAlignment="1" applyProtection="1">
      <alignment horizontal="left" vertical="center"/>
    </xf>
    <xf numFmtId="0" fontId="1" fillId="4" borderId="14" xfId="0" applyFont="1" applyFill="1" applyBorder="1" applyAlignment="1" applyProtection="1">
      <alignment horizontal="left" vertical="center"/>
    </xf>
    <xf numFmtId="0" fontId="2" fillId="4" borderId="24" xfId="0" applyFont="1" applyFill="1" applyBorder="1" applyAlignment="1" applyProtection="1">
      <alignment horizontal="center" vertical="center" wrapText="1"/>
    </xf>
    <xf numFmtId="0" fontId="2" fillId="4" borderId="36" xfId="0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 applyProtection="1">
      <alignment horizontal="left"/>
    </xf>
    <xf numFmtId="0" fontId="2" fillId="6" borderId="6" xfId="0" applyFont="1" applyFill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5"/>
  <sheetViews>
    <sheetView tabSelected="1" zoomScaleNormal="100" workbookViewId="0">
      <selection activeCell="E17" sqref="E17"/>
    </sheetView>
  </sheetViews>
  <sheetFormatPr defaultColWidth="9.109375" defaultRowHeight="14.4" x14ac:dyDescent="0.3"/>
  <cols>
    <col min="1" max="1" width="30.88671875" style="11" customWidth="1"/>
    <col min="2" max="2" width="26.44140625" style="11" customWidth="1"/>
    <col min="3" max="3" width="12.44140625" style="11" customWidth="1"/>
    <col min="4" max="4" width="13.33203125" style="11" customWidth="1"/>
    <col min="5" max="5" width="18.33203125" style="11" customWidth="1"/>
    <col min="6" max="6" width="13.33203125" style="11" customWidth="1"/>
    <col min="7" max="7" width="13" style="11" customWidth="1"/>
    <col min="8" max="8" width="19.88671875" style="11" customWidth="1"/>
    <col min="9" max="11" width="9.109375" style="11"/>
    <col min="12" max="12" width="9.109375" style="11" customWidth="1"/>
    <col min="13" max="16384" width="9.109375" style="11"/>
  </cols>
  <sheetData>
    <row r="1" spans="1:20" ht="15" thickBot="1" x14ac:dyDescent="0.35"/>
    <row r="2" spans="1:20" ht="15" customHeight="1" x14ac:dyDescent="0.3">
      <c r="A2" s="110" t="s">
        <v>22</v>
      </c>
      <c r="B2" s="111"/>
      <c r="C2" s="111"/>
      <c r="D2" s="111"/>
      <c r="E2" s="111"/>
      <c r="F2" s="111"/>
      <c r="G2" s="111"/>
      <c r="H2" s="112"/>
    </row>
    <row r="3" spans="1:20" ht="9.75" customHeight="1" thickBot="1" x14ac:dyDescent="0.35">
      <c r="A3" s="113"/>
      <c r="B3" s="114"/>
      <c r="C3" s="114"/>
      <c r="D3" s="114"/>
      <c r="E3" s="114"/>
      <c r="F3" s="114"/>
      <c r="G3" s="114"/>
      <c r="H3" s="115"/>
    </row>
    <row r="4" spans="1:20" ht="24" customHeight="1" x14ac:dyDescent="0.3">
      <c r="A4" s="116" t="s">
        <v>14</v>
      </c>
      <c r="B4" s="117"/>
      <c r="C4" s="118" t="s">
        <v>27</v>
      </c>
      <c r="D4" s="118"/>
      <c r="E4" s="118"/>
      <c r="F4" s="118"/>
      <c r="G4" s="119"/>
      <c r="H4" s="120"/>
    </row>
    <row r="5" spans="1:20" ht="24" customHeight="1" x14ac:dyDescent="0.3">
      <c r="A5" s="121" t="s">
        <v>0</v>
      </c>
      <c r="B5" s="122"/>
      <c r="C5" s="123" t="s">
        <v>56</v>
      </c>
      <c r="D5" s="124"/>
      <c r="E5" s="124"/>
      <c r="F5" s="124"/>
      <c r="G5" s="124"/>
      <c r="H5" s="125"/>
    </row>
    <row r="6" spans="1:20" ht="24" customHeight="1" thickBot="1" x14ac:dyDescent="0.35">
      <c r="A6" s="99" t="s">
        <v>1</v>
      </c>
      <c r="B6" s="100"/>
      <c r="C6" s="101" t="s">
        <v>55</v>
      </c>
      <c r="D6" s="101"/>
      <c r="E6" s="101"/>
      <c r="F6" s="101"/>
      <c r="G6" s="101"/>
      <c r="H6" s="102"/>
    </row>
    <row r="7" spans="1:20" ht="16.2" thickBot="1" x14ac:dyDescent="0.35">
      <c r="A7" s="68"/>
      <c r="B7" s="68"/>
      <c r="C7" s="68"/>
      <c r="D7" s="68"/>
      <c r="E7" s="68"/>
      <c r="F7" s="68"/>
      <c r="G7" s="68"/>
      <c r="H7" s="68"/>
      <c r="I7" s="12"/>
    </row>
    <row r="8" spans="1:20" ht="20.100000000000001" customHeight="1" thickBot="1" x14ac:dyDescent="0.35">
      <c r="A8" s="95" t="s">
        <v>19</v>
      </c>
      <c r="B8" s="96"/>
      <c r="C8" s="69" t="s">
        <v>2</v>
      </c>
      <c r="D8" s="70"/>
      <c r="E8" s="71"/>
      <c r="F8" s="72" t="s">
        <v>3</v>
      </c>
      <c r="G8" s="70"/>
      <c r="H8" s="71"/>
    </row>
    <row r="9" spans="1:20" ht="20.100000000000001" customHeight="1" x14ac:dyDescent="0.3">
      <c r="A9" s="97"/>
      <c r="B9" s="98"/>
      <c r="C9" s="105" t="s">
        <v>4</v>
      </c>
      <c r="D9" s="87" t="s">
        <v>5</v>
      </c>
      <c r="E9" s="131" t="s">
        <v>12</v>
      </c>
      <c r="F9" s="105" t="s">
        <v>4</v>
      </c>
      <c r="G9" s="87" t="s">
        <v>5</v>
      </c>
      <c r="H9" s="131" t="s">
        <v>12</v>
      </c>
      <c r="J9" s="73" t="s">
        <v>15</v>
      </c>
      <c r="K9" s="74"/>
      <c r="L9" s="74"/>
      <c r="M9" s="74"/>
      <c r="N9" s="74"/>
      <c r="O9" s="74"/>
      <c r="P9" s="74"/>
      <c r="Q9" s="74"/>
      <c r="R9" s="74"/>
      <c r="S9" s="74"/>
      <c r="T9" s="75"/>
    </row>
    <row r="10" spans="1:20" ht="20.100000000000001" customHeight="1" thickBot="1" x14ac:dyDescent="0.35">
      <c r="A10" s="97"/>
      <c r="B10" s="98"/>
      <c r="C10" s="106"/>
      <c r="D10" s="88"/>
      <c r="E10" s="132"/>
      <c r="F10" s="106"/>
      <c r="G10" s="88"/>
      <c r="H10" s="132"/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8"/>
    </row>
    <row r="11" spans="1:20" ht="15.75" customHeight="1" thickBot="1" x14ac:dyDescent="0.35">
      <c r="A11" s="133" t="s">
        <v>25</v>
      </c>
      <c r="B11" s="134"/>
      <c r="C11" s="134"/>
      <c r="D11" s="134"/>
      <c r="E11" s="134"/>
      <c r="F11" s="134"/>
      <c r="G11" s="134"/>
      <c r="H11" s="13">
        <f>SUM(H12:H41)</f>
        <v>249999.99999999953</v>
      </c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2"/>
    </row>
    <row r="12" spans="1:20" ht="15.9" customHeight="1" x14ac:dyDescent="0.3">
      <c r="A12" s="79" t="s">
        <v>31</v>
      </c>
      <c r="B12" s="80"/>
      <c r="C12" s="38"/>
      <c r="D12" s="39"/>
      <c r="E12" s="40">
        <f>SUM(E13:E15)</f>
        <v>27250</v>
      </c>
      <c r="F12" s="41">
        <v>1</v>
      </c>
      <c r="G12" s="42">
        <f>0.469968982047184*E12</f>
        <v>12806.654760785765</v>
      </c>
      <c r="H12" s="43">
        <f>SUM(F12*G12)</f>
        <v>12806.654760785765</v>
      </c>
      <c r="J12" s="33" t="s">
        <v>16</v>
      </c>
      <c r="K12" s="34"/>
      <c r="L12" s="34"/>
      <c r="M12" s="34"/>
      <c r="N12" s="34"/>
      <c r="O12" s="34"/>
      <c r="P12" s="34"/>
      <c r="Q12" s="34"/>
      <c r="R12" s="34"/>
      <c r="S12" s="34"/>
      <c r="T12" s="35"/>
    </row>
    <row r="13" spans="1:20" ht="15.6" customHeight="1" x14ac:dyDescent="0.3">
      <c r="A13" s="53" t="s">
        <v>32</v>
      </c>
      <c r="B13" s="52"/>
      <c r="C13" s="4">
        <v>1</v>
      </c>
      <c r="D13" s="6">
        <v>23750</v>
      </c>
      <c r="E13" s="14">
        <f t="shared" ref="E13:E15" si="0">SUM(C13*D13)</f>
        <v>23750</v>
      </c>
      <c r="F13" s="9"/>
      <c r="G13" s="7"/>
      <c r="H13" s="14">
        <f t="shared" ref="H13:H15" si="1">SUM(F13*G13)</f>
        <v>0</v>
      </c>
      <c r="J13" s="36"/>
      <c r="K13" s="34"/>
      <c r="L13" s="34"/>
      <c r="M13" s="34"/>
      <c r="N13" s="34"/>
      <c r="O13" s="34"/>
      <c r="P13" s="34"/>
      <c r="Q13" s="34"/>
      <c r="R13" s="34"/>
      <c r="S13" s="34"/>
      <c r="T13" s="35"/>
    </row>
    <row r="14" spans="1:20" ht="15.9" customHeight="1" x14ac:dyDescent="0.3">
      <c r="A14" s="53" t="s">
        <v>28</v>
      </c>
      <c r="B14" s="52"/>
      <c r="C14" s="4">
        <v>1</v>
      </c>
      <c r="D14" s="6">
        <v>2000</v>
      </c>
      <c r="E14" s="14">
        <f t="shared" si="0"/>
        <v>2000</v>
      </c>
      <c r="F14" s="9"/>
      <c r="G14" s="7"/>
      <c r="H14" s="14">
        <f t="shared" si="1"/>
        <v>0</v>
      </c>
      <c r="J14" s="107" t="s">
        <v>23</v>
      </c>
      <c r="K14" s="108"/>
      <c r="L14" s="108"/>
      <c r="M14" s="108"/>
      <c r="N14" s="108"/>
      <c r="O14" s="108"/>
      <c r="P14" s="108"/>
      <c r="Q14" s="108"/>
      <c r="R14" s="108"/>
      <c r="S14" s="108"/>
      <c r="T14" s="109"/>
    </row>
    <row r="15" spans="1:20" ht="15.9" customHeight="1" thickBot="1" x14ac:dyDescent="0.35">
      <c r="A15" s="54" t="s">
        <v>29</v>
      </c>
      <c r="B15" s="50"/>
      <c r="C15" s="44">
        <v>1</v>
      </c>
      <c r="D15" s="45">
        <v>1500</v>
      </c>
      <c r="E15" s="46">
        <f t="shared" si="0"/>
        <v>1500</v>
      </c>
      <c r="F15" s="47"/>
      <c r="G15" s="48"/>
      <c r="H15" s="46">
        <f t="shared" si="1"/>
        <v>0</v>
      </c>
      <c r="J15" s="107"/>
      <c r="K15" s="108"/>
      <c r="L15" s="108"/>
      <c r="M15" s="108"/>
      <c r="N15" s="108"/>
      <c r="O15" s="108"/>
      <c r="P15" s="108"/>
      <c r="Q15" s="108"/>
      <c r="R15" s="108"/>
      <c r="S15" s="108"/>
      <c r="T15" s="109"/>
    </row>
    <row r="16" spans="1:20" ht="15.9" customHeight="1" x14ac:dyDescent="0.3">
      <c r="A16" s="79" t="s">
        <v>33</v>
      </c>
      <c r="B16" s="80"/>
      <c r="C16" s="38"/>
      <c r="D16" s="39"/>
      <c r="E16" s="40">
        <f>E17</f>
        <v>12000</v>
      </c>
      <c r="F16" s="41">
        <v>1</v>
      </c>
      <c r="G16" s="42">
        <f>0.469968982047184*E16</f>
        <v>5639.627784566208</v>
      </c>
      <c r="H16" s="43">
        <f>SUM(F16*G16)</f>
        <v>5639.627784566208</v>
      </c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15.6" customHeight="1" thickBot="1" x14ac:dyDescent="0.35">
      <c r="A17" s="54" t="s">
        <v>30</v>
      </c>
      <c r="B17" s="50"/>
      <c r="C17" s="44">
        <v>2</v>
      </c>
      <c r="D17" s="45">
        <v>6000</v>
      </c>
      <c r="E17" s="46">
        <f t="shared" ref="E17" si="2">SUM(C17*D17)</f>
        <v>12000</v>
      </c>
      <c r="F17" s="47"/>
      <c r="G17" s="48"/>
      <c r="H17" s="46">
        <f t="shared" ref="H17" si="3">SUM(F17*G17)</f>
        <v>0</v>
      </c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ht="15.9" customHeight="1" x14ac:dyDescent="0.3">
      <c r="A18" s="79" t="s">
        <v>34</v>
      </c>
      <c r="B18" s="80"/>
      <c r="C18" s="38"/>
      <c r="D18" s="39"/>
      <c r="E18" s="40">
        <f>SUM(E19:E22)</f>
        <v>77500</v>
      </c>
      <c r="F18" s="41">
        <v>1</v>
      </c>
      <c r="G18" s="42">
        <f>0.469968982047184*E18</f>
        <v>36422.596108656762</v>
      </c>
      <c r="H18" s="43">
        <f>SUM(F18*G18)</f>
        <v>36422.596108656762</v>
      </c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ht="15.6" customHeight="1" x14ac:dyDescent="0.3">
      <c r="A19" s="53" t="s">
        <v>48</v>
      </c>
      <c r="B19" s="52"/>
      <c r="C19" s="4">
        <v>25</v>
      </c>
      <c r="D19" s="6">
        <v>1100</v>
      </c>
      <c r="E19" s="14">
        <f t="shared" ref="E19:E22" si="4">SUM(C19*D19)</f>
        <v>27500</v>
      </c>
      <c r="F19" s="9"/>
      <c r="G19" s="7"/>
      <c r="H19" s="14">
        <f t="shared" ref="H19:H22" si="5">SUM(F19*G19)</f>
        <v>0</v>
      </c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ht="15.9" customHeight="1" x14ac:dyDescent="0.3">
      <c r="A20" s="53" t="s">
        <v>35</v>
      </c>
      <c r="B20" s="52"/>
      <c r="C20" s="4">
        <v>25</v>
      </c>
      <c r="D20" s="6">
        <v>800</v>
      </c>
      <c r="E20" s="14">
        <f t="shared" si="4"/>
        <v>20000</v>
      </c>
      <c r="F20" s="9"/>
      <c r="G20" s="7"/>
      <c r="H20" s="14">
        <f t="shared" si="5"/>
        <v>0</v>
      </c>
    </row>
    <row r="21" spans="1:20" ht="15.9" customHeight="1" x14ac:dyDescent="0.3">
      <c r="A21" s="53" t="s">
        <v>36</v>
      </c>
      <c r="B21" s="52"/>
      <c r="C21" s="4">
        <v>2</v>
      </c>
      <c r="D21" s="6">
        <v>1000</v>
      </c>
      <c r="E21" s="14">
        <f t="shared" si="4"/>
        <v>2000</v>
      </c>
      <c r="F21" s="9"/>
      <c r="G21" s="7"/>
      <c r="H21" s="14">
        <f t="shared" si="5"/>
        <v>0</v>
      </c>
    </row>
    <row r="22" spans="1:20" ht="15.9" customHeight="1" thickBot="1" x14ac:dyDescent="0.35">
      <c r="A22" s="54" t="s">
        <v>37</v>
      </c>
      <c r="B22" s="50"/>
      <c r="C22" s="44">
        <v>4</v>
      </c>
      <c r="D22" s="45">
        <v>7000</v>
      </c>
      <c r="E22" s="46">
        <f t="shared" si="4"/>
        <v>28000</v>
      </c>
      <c r="F22" s="47"/>
      <c r="G22" s="48"/>
      <c r="H22" s="46">
        <f t="shared" si="5"/>
        <v>0</v>
      </c>
    </row>
    <row r="23" spans="1:20" ht="15.9" customHeight="1" x14ac:dyDescent="0.3">
      <c r="A23" s="79" t="s">
        <v>46</v>
      </c>
      <c r="B23" s="80"/>
      <c r="C23" s="38"/>
      <c r="D23" s="39"/>
      <c r="E23" s="40">
        <f>SUM(E24:E28)</f>
        <v>62200</v>
      </c>
      <c r="F23" s="41">
        <v>1</v>
      </c>
      <c r="G23" s="42">
        <f>0.469968982047184*E23</f>
        <v>29232.070683334845</v>
      </c>
      <c r="H23" s="43">
        <f>SUM(F23*G23)</f>
        <v>29232.070683334845</v>
      </c>
      <c r="J23" s="81" t="s">
        <v>17</v>
      </c>
      <c r="K23" s="82"/>
      <c r="L23" s="82"/>
      <c r="M23" s="82"/>
      <c r="N23" s="82"/>
      <c r="O23" s="82"/>
      <c r="P23" s="82"/>
      <c r="Q23" s="82"/>
      <c r="R23" s="82"/>
      <c r="S23" s="82"/>
      <c r="T23" s="83"/>
    </row>
    <row r="24" spans="1:20" ht="15.6" customHeight="1" x14ac:dyDescent="0.3">
      <c r="A24" s="53" t="s">
        <v>49</v>
      </c>
      <c r="B24" s="52"/>
      <c r="C24" s="4">
        <v>1</v>
      </c>
      <c r="D24" s="6">
        <v>12000</v>
      </c>
      <c r="E24" s="14">
        <f t="shared" ref="E24:E28" si="6">SUM(C24*D24)</f>
        <v>12000</v>
      </c>
      <c r="F24" s="9"/>
      <c r="G24" s="7"/>
      <c r="H24" s="14">
        <f t="shared" ref="H24:H28" si="7">SUM(F24*G24)</f>
        <v>0</v>
      </c>
      <c r="J24" s="84"/>
      <c r="K24" s="85"/>
      <c r="L24" s="85"/>
      <c r="M24" s="85"/>
      <c r="N24" s="85"/>
      <c r="O24" s="85"/>
      <c r="P24" s="85"/>
      <c r="Q24" s="85"/>
      <c r="R24" s="85"/>
      <c r="S24" s="85"/>
      <c r="T24" s="86"/>
    </row>
    <row r="25" spans="1:20" ht="15.9" customHeight="1" x14ac:dyDescent="0.3">
      <c r="A25" s="53" t="s">
        <v>50</v>
      </c>
      <c r="B25" s="52"/>
      <c r="C25" s="4">
        <v>1</v>
      </c>
      <c r="D25" s="6">
        <v>29000</v>
      </c>
      <c r="E25" s="14">
        <f t="shared" si="6"/>
        <v>29000</v>
      </c>
      <c r="F25" s="9"/>
      <c r="G25" s="7"/>
      <c r="H25" s="14">
        <f t="shared" si="7"/>
        <v>0</v>
      </c>
      <c r="J25" s="89" t="s">
        <v>24</v>
      </c>
      <c r="K25" s="90"/>
      <c r="L25" s="90"/>
      <c r="M25" s="90"/>
      <c r="N25" s="90"/>
      <c r="O25" s="90"/>
      <c r="P25" s="90"/>
      <c r="Q25" s="90"/>
      <c r="R25" s="90"/>
      <c r="S25" s="90"/>
      <c r="T25" s="91"/>
    </row>
    <row r="26" spans="1:20" ht="15.9" customHeight="1" thickBot="1" x14ac:dyDescent="0.35">
      <c r="A26" s="53" t="s">
        <v>39</v>
      </c>
      <c r="B26" s="52"/>
      <c r="C26" s="4">
        <v>2</v>
      </c>
      <c r="D26" s="6">
        <v>5000</v>
      </c>
      <c r="E26" s="14">
        <f t="shared" si="6"/>
        <v>10000</v>
      </c>
      <c r="F26" s="9"/>
      <c r="G26" s="7"/>
      <c r="H26" s="14">
        <f t="shared" si="7"/>
        <v>0</v>
      </c>
      <c r="J26" s="92"/>
      <c r="K26" s="93"/>
      <c r="L26" s="93"/>
      <c r="M26" s="93"/>
      <c r="N26" s="93"/>
      <c r="O26" s="93"/>
      <c r="P26" s="93"/>
      <c r="Q26" s="93"/>
      <c r="R26" s="93"/>
      <c r="S26" s="93"/>
      <c r="T26" s="94"/>
    </row>
    <row r="27" spans="1:20" ht="15.9" customHeight="1" thickBot="1" x14ac:dyDescent="0.35">
      <c r="A27" s="53" t="s">
        <v>40</v>
      </c>
      <c r="B27" s="52"/>
      <c r="C27" s="4">
        <v>2</v>
      </c>
      <c r="D27" s="6">
        <v>3500</v>
      </c>
      <c r="E27" s="14">
        <f t="shared" si="6"/>
        <v>7000</v>
      </c>
      <c r="F27" s="9"/>
      <c r="G27" s="7"/>
      <c r="H27" s="14">
        <f t="shared" si="7"/>
        <v>0</v>
      </c>
    </row>
    <row r="28" spans="1:20" ht="15.9" customHeight="1" thickBot="1" x14ac:dyDescent="0.35">
      <c r="A28" s="54" t="s">
        <v>47</v>
      </c>
      <c r="B28" s="50"/>
      <c r="C28" s="44">
        <v>2</v>
      </c>
      <c r="D28" s="45">
        <v>2100</v>
      </c>
      <c r="E28" s="46">
        <f t="shared" si="6"/>
        <v>4200</v>
      </c>
      <c r="F28" s="47"/>
      <c r="G28" s="48"/>
      <c r="H28" s="46">
        <f t="shared" si="7"/>
        <v>0</v>
      </c>
      <c r="J28" s="62" t="s">
        <v>18</v>
      </c>
      <c r="K28" s="63"/>
      <c r="L28" s="63"/>
      <c r="M28" s="63"/>
      <c r="N28" s="63"/>
      <c r="O28" s="63"/>
      <c r="P28" s="63"/>
      <c r="Q28" s="63"/>
      <c r="R28" s="63"/>
      <c r="S28" s="63"/>
      <c r="T28" s="64"/>
    </row>
    <row r="29" spans="1:20" ht="15.9" customHeight="1" thickBot="1" x14ac:dyDescent="0.35">
      <c r="A29" s="55" t="s">
        <v>34</v>
      </c>
      <c r="B29" s="56"/>
      <c r="C29" s="8"/>
      <c r="D29" s="5"/>
      <c r="E29" s="37">
        <f>SUM(E30:E41)</f>
        <v>353000</v>
      </c>
      <c r="F29" s="9">
        <v>1</v>
      </c>
      <c r="G29" s="7">
        <f>0.469968982047184*E29</f>
        <v>165899.05066265597</v>
      </c>
      <c r="H29" s="14">
        <f>SUM(F29*G29)</f>
        <v>165899.05066265597</v>
      </c>
      <c r="J29" s="65"/>
      <c r="K29" s="66"/>
      <c r="L29" s="66"/>
      <c r="M29" s="66"/>
      <c r="N29" s="66"/>
      <c r="O29" s="66"/>
      <c r="P29" s="66"/>
      <c r="Q29" s="66"/>
      <c r="R29" s="66"/>
      <c r="S29" s="66"/>
      <c r="T29" s="67"/>
    </row>
    <row r="30" spans="1:20" ht="15.6" customHeight="1" x14ac:dyDescent="0.3">
      <c r="A30" s="51" t="s">
        <v>51</v>
      </c>
      <c r="B30" s="52"/>
      <c r="C30" s="4">
        <v>4</v>
      </c>
      <c r="D30" s="6">
        <v>5500</v>
      </c>
      <c r="E30" s="14">
        <f t="shared" ref="E30:E41" si="8">SUM(C30*D30)</f>
        <v>22000</v>
      </c>
      <c r="F30" s="9"/>
      <c r="G30" s="7"/>
      <c r="H30" s="14">
        <f t="shared" ref="H30:H41" si="9">SUM(F30*G30)</f>
        <v>0</v>
      </c>
    </row>
    <row r="31" spans="1:20" ht="15.9" customHeight="1" x14ac:dyDescent="0.3">
      <c r="A31" s="51" t="s">
        <v>52</v>
      </c>
      <c r="B31" s="52"/>
      <c r="C31" s="4">
        <v>25</v>
      </c>
      <c r="D31" s="6">
        <v>1300</v>
      </c>
      <c r="E31" s="14">
        <f t="shared" si="8"/>
        <v>32500</v>
      </c>
      <c r="F31" s="9"/>
      <c r="G31" s="7"/>
      <c r="H31" s="14">
        <f t="shared" si="9"/>
        <v>0</v>
      </c>
    </row>
    <row r="32" spans="1:20" ht="15.9" customHeight="1" x14ac:dyDescent="0.3">
      <c r="A32" s="51" t="s">
        <v>38</v>
      </c>
      <c r="B32" s="52"/>
      <c r="C32" s="4">
        <v>1</v>
      </c>
      <c r="D32" s="6">
        <v>5000</v>
      </c>
      <c r="E32" s="14">
        <f t="shared" si="8"/>
        <v>5000</v>
      </c>
      <c r="F32" s="9"/>
      <c r="G32" s="7"/>
      <c r="H32" s="14">
        <f t="shared" si="9"/>
        <v>0</v>
      </c>
    </row>
    <row r="33" spans="1:8" ht="15.9" customHeight="1" x14ac:dyDescent="0.3">
      <c r="A33" s="51" t="s">
        <v>39</v>
      </c>
      <c r="B33" s="52"/>
      <c r="C33" s="4">
        <v>1</v>
      </c>
      <c r="D33" s="6">
        <v>5000</v>
      </c>
      <c r="E33" s="14">
        <f t="shared" si="8"/>
        <v>5000</v>
      </c>
      <c r="F33" s="9"/>
      <c r="G33" s="7"/>
      <c r="H33" s="14">
        <f t="shared" si="9"/>
        <v>0</v>
      </c>
    </row>
    <row r="34" spans="1:8" ht="15.6" customHeight="1" x14ac:dyDescent="0.3">
      <c r="A34" s="51" t="s">
        <v>40</v>
      </c>
      <c r="B34" s="52"/>
      <c r="C34" s="4">
        <v>2</v>
      </c>
      <c r="D34" s="6">
        <v>3500</v>
      </c>
      <c r="E34" s="14">
        <f t="shared" si="8"/>
        <v>7000</v>
      </c>
      <c r="F34" s="9"/>
      <c r="G34" s="7"/>
      <c r="H34" s="14">
        <f t="shared" si="9"/>
        <v>0</v>
      </c>
    </row>
    <row r="35" spans="1:8" ht="15.9" customHeight="1" x14ac:dyDescent="0.3">
      <c r="A35" s="51" t="s">
        <v>41</v>
      </c>
      <c r="B35" s="52"/>
      <c r="C35" s="4">
        <v>1</v>
      </c>
      <c r="D35" s="6">
        <v>120500</v>
      </c>
      <c r="E35" s="14">
        <f t="shared" si="8"/>
        <v>120500</v>
      </c>
      <c r="F35" s="9"/>
      <c r="G35" s="7"/>
      <c r="H35" s="14">
        <f t="shared" si="9"/>
        <v>0</v>
      </c>
    </row>
    <row r="36" spans="1:8" ht="15.9" customHeight="1" x14ac:dyDescent="0.3">
      <c r="A36" s="51" t="s">
        <v>42</v>
      </c>
      <c r="B36" s="52"/>
      <c r="C36" s="4">
        <v>1</v>
      </c>
      <c r="D36" s="6">
        <v>7000</v>
      </c>
      <c r="E36" s="14">
        <f t="shared" si="8"/>
        <v>7000</v>
      </c>
      <c r="F36" s="9"/>
      <c r="G36" s="7"/>
      <c r="H36" s="14">
        <f t="shared" si="9"/>
        <v>0</v>
      </c>
    </row>
    <row r="37" spans="1:8" ht="15.9" customHeight="1" x14ac:dyDescent="0.3">
      <c r="A37" s="51" t="s">
        <v>43</v>
      </c>
      <c r="B37" s="52"/>
      <c r="C37" s="4">
        <v>10</v>
      </c>
      <c r="D37" s="6">
        <v>1600</v>
      </c>
      <c r="E37" s="14">
        <f t="shared" si="8"/>
        <v>16000</v>
      </c>
      <c r="F37" s="9"/>
      <c r="G37" s="7"/>
      <c r="H37" s="14">
        <f t="shared" si="9"/>
        <v>0</v>
      </c>
    </row>
    <row r="38" spans="1:8" ht="15.6" customHeight="1" x14ac:dyDescent="0.3">
      <c r="A38" s="51" t="s">
        <v>44</v>
      </c>
      <c r="B38" s="52"/>
      <c r="C38" s="4">
        <v>10</v>
      </c>
      <c r="D38" s="6">
        <v>1800</v>
      </c>
      <c r="E38" s="14">
        <f t="shared" si="8"/>
        <v>18000</v>
      </c>
      <c r="F38" s="9"/>
      <c r="G38" s="7"/>
      <c r="H38" s="14">
        <f t="shared" si="9"/>
        <v>0</v>
      </c>
    </row>
    <row r="39" spans="1:8" ht="15.9" customHeight="1" x14ac:dyDescent="0.3">
      <c r="A39" s="51" t="s">
        <v>45</v>
      </c>
      <c r="B39" s="52"/>
      <c r="C39" s="4">
        <v>1</v>
      </c>
      <c r="D39" s="6">
        <v>40000</v>
      </c>
      <c r="E39" s="14">
        <f t="shared" si="8"/>
        <v>40000</v>
      </c>
      <c r="F39" s="9"/>
      <c r="G39" s="7"/>
      <c r="H39" s="14">
        <f t="shared" si="9"/>
        <v>0</v>
      </c>
    </row>
    <row r="40" spans="1:8" ht="15.9" customHeight="1" x14ac:dyDescent="0.3">
      <c r="A40" s="51" t="s">
        <v>53</v>
      </c>
      <c r="B40" s="52"/>
      <c r="C40" s="4">
        <v>1</v>
      </c>
      <c r="D40" s="6">
        <v>35000</v>
      </c>
      <c r="E40" s="14">
        <f t="shared" si="8"/>
        <v>35000</v>
      </c>
      <c r="F40" s="9"/>
      <c r="G40" s="7"/>
      <c r="H40" s="14">
        <f t="shared" si="9"/>
        <v>0</v>
      </c>
    </row>
    <row r="41" spans="1:8" ht="15.9" customHeight="1" thickBot="1" x14ac:dyDescent="0.35">
      <c r="A41" s="49" t="s">
        <v>54</v>
      </c>
      <c r="B41" s="50"/>
      <c r="C41" s="4">
        <v>1</v>
      </c>
      <c r="D41" s="6">
        <v>45000</v>
      </c>
      <c r="E41" s="14">
        <f t="shared" si="8"/>
        <v>45000</v>
      </c>
      <c r="F41" s="9"/>
      <c r="G41" s="7"/>
      <c r="H41" s="14">
        <f t="shared" si="9"/>
        <v>0</v>
      </c>
    </row>
    <row r="42" spans="1:8" ht="15.9" customHeight="1" thickBot="1" x14ac:dyDescent="0.35">
      <c r="A42" s="57" t="s">
        <v>13</v>
      </c>
      <c r="B42" s="58"/>
      <c r="C42" s="58"/>
      <c r="D42" s="59"/>
      <c r="E42" s="10">
        <f>E12+E16+E18+E23+E29</f>
        <v>531950</v>
      </c>
      <c r="F42" s="60" t="s">
        <v>11</v>
      </c>
      <c r="G42" s="61"/>
      <c r="H42" s="17">
        <f>SUM(H12+H16+H18+H23+H29)</f>
        <v>249999.99999999953</v>
      </c>
    </row>
    <row r="43" spans="1:8" ht="15.9" customHeight="1" thickBot="1" x14ac:dyDescent="0.35">
      <c r="A43" s="128" t="s">
        <v>7</v>
      </c>
      <c r="B43" s="129"/>
      <c r="C43" s="129"/>
      <c r="D43" s="130"/>
      <c r="E43" s="22">
        <f>SUM(E44:E46)</f>
        <v>281950</v>
      </c>
      <c r="F43" s="126" t="s">
        <v>26</v>
      </c>
      <c r="G43" s="127"/>
      <c r="H43" s="127"/>
    </row>
    <row r="44" spans="1:8" ht="15.6" customHeight="1" thickBot="1" x14ac:dyDescent="0.35">
      <c r="A44" s="18" t="s">
        <v>6</v>
      </c>
      <c r="B44" s="23" t="s">
        <v>8</v>
      </c>
      <c r="C44" s="3"/>
      <c r="D44" s="3"/>
      <c r="E44" s="25">
        <v>281950</v>
      </c>
      <c r="F44" s="127"/>
      <c r="G44" s="127"/>
      <c r="H44" s="127"/>
    </row>
    <row r="45" spans="1:8" ht="15.9" customHeight="1" thickBot="1" x14ac:dyDescent="0.35">
      <c r="A45" s="24"/>
      <c r="B45" s="19" t="s">
        <v>10</v>
      </c>
      <c r="C45" s="1"/>
      <c r="D45" s="1"/>
      <c r="E45" s="25">
        <f t="shared" ref="E45:E46" si="10">C45*D45</f>
        <v>0</v>
      </c>
      <c r="F45" s="127"/>
      <c r="G45" s="127"/>
      <c r="H45" s="127"/>
    </row>
    <row r="46" spans="1:8" ht="15.6" customHeight="1" thickBot="1" x14ac:dyDescent="0.35">
      <c r="A46" s="21"/>
      <c r="B46" s="26" t="s">
        <v>9</v>
      </c>
      <c r="C46" s="2"/>
      <c r="D46" s="2"/>
      <c r="E46" s="20">
        <f t="shared" si="10"/>
        <v>0</v>
      </c>
      <c r="F46" s="127"/>
      <c r="G46" s="127"/>
      <c r="H46" s="127"/>
    </row>
    <row r="47" spans="1:8" ht="15.9" customHeight="1" thickBot="1" x14ac:dyDescent="0.35">
      <c r="A47" s="103" t="s">
        <v>21</v>
      </c>
      <c r="B47" s="103"/>
      <c r="C47" s="103"/>
      <c r="D47" s="103"/>
      <c r="E47" s="103"/>
      <c r="F47" s="103"/>
      <c r="G47" s="103"/>
      <c r="H47" s="10">
        <f>FLOOR(H42,1000)</f>
        <v>250000</v>
      </c>
    </row>
    <row r="48" spans="1:8" ht="15.9" customHeight="1" thickBot="1" x14ac:dyDescent="0.35">
      <c r="A48" s="104" t="s">
        <v>20</v>
      </c>
      <c r="B48" s="104"/>
      <c r="C48" s="104"/>
      <c r="D48" s="104"/>
      <c r="E48" s="104"/>
      <c r="F48" s="104"/>
      <c r="G48" s="104"/>
      <c r="H48" s="10">
        <f>(E42)</f>
        <v>531950</v>
      </c>
    </row>
    <row r="49" spans="1:8" ht="15.9" customHeight="1" x14ac:dyDescent="0.3"/>
    <row r="50" spans="1:8" ht="15.9" customHeight="1" x14ac:dyDescent="0.3">
      <c r="A50" s="28"/>
      <c r="B50" s="27"/>
      <c r="C50" s="27"/>
      <c r="D50" s="27"/>
      <c r="E50" s="27"/>
      <c r="F50" s="27"/>
      <c r="G50" s="27"/>
      <c r="H50" s="27"/>
    </row>
    <row r="51" spans="1:8" ht="15.6" customHeight="1" x14ac:dyDescent="0.3">
      <c r="A51" s="27"/>
      <c r="B51" s="27"/>
      <c r="C51" s="27"/>
      <c r="D51" s="27"/>
      <c r="E51" s="27"/>
      <c r="F51" s="27"/>
      <c r="G51" s="27"/>
      <c r="H51" s="27"/>
    </row>
    <row r="52" spans="1:8" ht="15.9" customHeight="1" x14ac:dyDescent="0.3">
      <c r="A52" s="29"/>
      <c r="B52" s="29"/>
    </row>
    <row r="53" spans="1:8" ht="15.9" customHeight="1" x14ac:dyDescent="0.3"/>
    <row r="54" spans="1:8" ht="15.9" customHeight="1" x14ac:dyDescent="0.3"/>
    <row r="55" spans="1:8" ht="15.9" customHeight="1" x14ac:dyDescent="0.3"/>
    <row r="56" spans="1:8" ht="15.9" customHeight="1" x14ac:dyDescent="0.3"/>
    <row r="57" spans="1:8" ht="15.6" customHeight="1" x14ac:dyDescent="0.3"/>
    <row r="58" spans="1:8" ht="15.9" customHeight="1" x14ac:dyDescent="0.3"/>
    <row r="59" spans="1:8" ht="15.9" customHeight="1" x14ac:dyDescent="0.3"/>
    <row r="60" spans="1:8" ht="15.9" customHeight="1" x14ac:dyDescent="0.3"/>
    <row r="61" spans="1:8" ht="15.6" customHeight="1" x14ac:dyDescent="0.3"/>
    <row r="62" spans="1:8" ht="15.9" customHeight="1" x14ac:dyDescent="0.3"/>
    <row r="63" spans="1:8" ht="15.9" customHeight="1" x14ac:dyDescent="0.3"/>
    <row r="64" spans="1:8" ht="15.9" customHeight="1" x14ac:dyDescent="0.3"/>
    <row r="65" ht="15.6" customHeight="1" x14ac:dyDescent="0.3"/>
    <row r="66" ht="15.9" customHeight="1" x14ac:dyDescent="0.3"/>
    <row r="67" ht="15.9" customHeight="1" x14ac:dyDescent="0.3"/>
    <row r="68" ht="15.9" customHeight="1" x14ac:dyDescent="0.3"/>
    <row r="69" ht="15.9" customHeight="1" x14ac:dyDescent="0.3"/>
    <row r="70" ht="15.9" customHeight="1" x14ac:dyDescent="0.3"/>
    <row r="71" ht="15.9" customHeight="1" x14ac:dyDescent="0.3"/>
    <row r="72" ht="15.9" customHeight="1" x14ac:dyDescent="0.3"/>
    <row r="73" ht="15.9" customHeight="1" x14ac:dyDescent="0.3"/>
    <row r="74" ht="15.9" customHeight="1" x14ac:dyDescent="0.3"/>
    <row r="75" ht="15.9" customHeight="1" x14ac:dyDescent="0.3"/>
    <row r="76" ht="24" customHeight="1" x14ac:dyDescent="0.3"/>
    <row r="77" ht="18.75" customHeight="1" x14ac:dyDescent="0.3"/>
    <row r="78" ht="15.9" customHeight="1" x14ac:dyDescent="0.3"/>
    <row r="79" ht="15.9" customHeight="1" x14ac:dyDescent="0.3"/>
    <row r="80" ht="15.9" customHeight="1" x14ac:dyDescent="0.3"/>
    <row r="81" spans="9:9" ht="24" customHeight="1" x14ac:dyDescent="0.3"/>
    <row r="82" spans="9:9" ht="24" customHeight="1" x14ac:dyDescent="0.3"/>
    <row r="84" spans="9:9" x14ac:dyDescent="0.3">
      <c r="I84" s="27"/>
    </row>
    <row r="85" spans="9:9" x14ac:dyDescent="0.3">
      <c r="I85" s="27"/>
    </row>
  </sheetData>
  <mergeCells count="59">
    <mergeCell ref="A47:G47"/>
    <mergeCell ref="A48:G48"/>
    <mergeCell ref="C9:C10"/>
    <mergeCell ref="J14:T15"/>
    <mergeCell ref="A2:H3"/>
    <mergeCell ref="A4:B4"/>
    <mergeCell ref="C4:H4"/>
    <mergeCell ref="A5:B5"/>
    <mergeCell ref="C5:H5"/>
    <mergeCell ref="F43:H46"/>
    <mergeCell ref="A43:D43"/>
    <mergeCell ref="H9:H10"/>
    <mergeCell ref="A11:G11"/>
    <mergeCell ref="F9:F10"/>
    <mergeCell ref="G9:G10"/>
    <mergeCell ref="E9:E10"/>
    <mergeCell ref="D9:D10"/>
    <mergeCell ref="J25:T26"/>
    <mergeCell ref="A8:B10"/>
    <mergeCell ref="A6:B6"/>
    <mergeCell ref="C6:H6"/>
    <mergeCell ref="A17:B17"/>
    <mergeCell ref="A18:B18"/>
    <mergeCell ref="A19:B19"/>
    <mergeCell ref="A20:B20"/>
    <mergeCell ref="A24:B24"/>
    <mergeCell ref="A25:B25"/>
    <mergeCell ref="A26:B26"/>
    <mergeCell ref="A42:D42"/>
    <mergeCell ref="F42:G42"/>
    <mergeCell ref="J28:T29"/>
    <mergeCell ref="A7:H7"/>
    <mergeCell ref="C8:E8"/>
    <mergeCell ref="F8:H8"/>
    <mergeCell ref="J9:T10"/>
    <mergeCell ref="A12:B12"/>
    <mergeCell ref="A13:B13"/>
    <mergeCell ref="A14:B14"/>
    <mergeCell ref="A15:B15"/>
    <mergeCell ref="J23:T24"/>
    <mergeCell ref="A21:B21"/>
    <mergeCell ref="A22:B22"/>
    <mergeCell ref="A23:B23"/>
    <mergeCell ref="A16:B16"/>
    <mergeCell ref="A27:B27"/>
    <mergeCell ref="A28:B28"/>
    <mergeCell ref="A29:B29"/>
    <mergeCell ref="A30:B30"/>
    <mergeCell ref="A31:B31"/>
    <mergeCell ref="A32:B32"/>
    <mergeCell ref="A33:B33"/>
    <mergeCell ref="A38:B38"/>
    <mergeCell ref="A39:B39"/>
    <mergeCell ref="A40:B40"/>
    <mergeCell ref="A41:B41"/>
    <mergeCell ref="A34:B34"/>
    <mergeCell ref="A35:B35"/>
    <mergeCell ref="A36:B36"/>
    <mergeCell ref="A37:B37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88" fitToHeight="9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C71E6E510D543B62B80832082798F" ma:contentTypeVersion="10" ma:contentTypeDescription="Vytvoří nový dokument" ma:contentTypeScope="" ma:versionID="80dbd10d914c4644d8f5905b74b4cc3a">
  <xsd:schema xmlns:xsd="http://www.w3.org/2001/XMLSchema" xmlns:xs="http://www.w3.org/2001/XMLSchema" xmlns:p="http://schemas.microsoft.com/office/2006/metadata/properties" xmlns:ns2="2dbaf83e-8272-493c-a676-3c1b96006721" xmlns:ns3="1a91f929-a3d3-457a-a47a-5d1cae03de5b" targetNamespace="http://schemas.microsoft.com/office/2006/metadata/properties" ma:root="true" ma:fieldsID="2e848171e946fff15f3fd4ed48d11900" ns2:_="" ns3:_="">
    <xsd:import namespace="2dbaf83e-8272-493c-a676-3c1b96006721"/>
    <xsd:import namespace="1a91f929-a3d3-457a-a47a-5d1cae03d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af83e-8272-493c-a676-3c1b96006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1f929-a3d3-457a-a47a-5d1cae03de5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051C84-43F3-4D1A-8F5F-57F1B7A447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E9879B-9734-4C82-92EA-689D2B825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af83e-8272-493c-a676-3c1b96006721"/>
    <ds:schemaRef ds:uri="1a91f929-a3d3-457a-a47a-5d1cae03d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A701B8-7ACD-4C1E-804D-0043F2FEEB8B}">
  <ds:schemaRefs>
    <ds:schemaRef ds:uri="http://schemas.microsoft.com/office/2006/metadata/properties"/>
    <ds:schemaRef ds:uri="2dbaf83e-8272-493c-a676-3c1b96006721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1a91f929-a3d3-457a-a47a-5d1cae03de5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Rozpočet PRV</vt:lpstr>
      <vt:lpstr>List2</vt:lpstr>
      <vt:lpstr>List3</vt:lpstr>
      <vt:lpstr>'Rozpočet PRV'!Oblast_tisku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 Marek</dc:creator>
  <cp:lastModifiedBy>Lukáš Marišler</cp:lastModifiedBy>
  <cp:lastPrinted>2020-02-25T14:35:08Z</cp:lastPrinted>
  <dcterms:created xsi:type="dcterms:W3CDTF">2018-03-26T07:08:44Z</dcterms:created>
  <dcterms:modified xsi:type="dcterms:W3CDTF">2020-02-25T14:35:52Z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0x0101005F5C71E6E510D543B62B80832082798F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iteId">
    <vt:lpwstr>418bc066-1b00-4aad-ad98-9ead95bb26a9</vt:lpwstr>
  </property>
  <property fmtid="{D5CDD505-2E9C-101B-9397-08002B2CF9AE}" pid="5" name="MSIP_Label_690ebb53-23a2-471a-9c6e-17bd0d11311e_Owner">
    <vt:lpwstr>MACUROVA.IVETA@kr-jihomoravsky.cz</vt:lpwstr>
  </property>
  <property fmtid="{D5CDD505-2E9C-101B-9397-08002B2CF9AE}" pid="6" name="MSIP_Label_690ebb53-23a2-471a-9c6e-17bd0d11311e_SetDate">
    <vt:lpwstr>2019-12-11T08:43:09.2851003Z</vt:lpwstr>
  </property>
  <property fmtid="{D5CDD505-2E9C-101B-9397-08002B2CF9AE}" pid="7" name="MSIP_Label_690ebb53-23a2-471a-9c6e-17bd0d11311e_Name">
    <vt:lpwstr>Verejne</vt:lpwstr>
  </property>
  <property fmtid="{D5CDD505-2E9C-101B-9397-08002B2CF9AE}" pid="8" name="MSIP_Label_690ebb53-23a2-471a-9c6e-17bd0d11311e_Application">
    <vt:lpwstr>Microsoft Azure Information Protection</vt:lpwstr>
  </property>
  <property fmtid="{D5CDD505-2E9C-101B-9397-08002B2CF9AE}" pid="9" name="MSIP_Label_690ebb53-23a2-471a-9c6e-17bd0d11311e_Extended_MSFT_Method">
    <vt:lpwstr>Automatic</vt:lpwstr>
  </property>
  <property fmtid="{D5CDD505-2E9C-101B-9397-08002B2CF9AE}" pid="10" name="Sensitivity">
    <vt:lpwstr>Verejne</vt:lpwstr>
  </property>
</Properties>
</file>